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lincom\GLINCOM\6-0 КОММЕРЧЕСКИЙ ДЕПАРТАМЕНТ\6-2 ПРОДАЖА\6-2-6 RiverDale BC\2_Презентации\Riverdale BC\Для покупателей\Арендный бизнес\"/>
    </mc:Choice>
  </mc:AlternateContent>
  <bookViews>
    <workbookView xWindow="0" yWindow="0" windowWidth="0" windowHeight="0"/>
  </bookViews>
  <sheets>
    <sheet name="офис" sheetId="1" r:id="rId1"/>
  </sheets>
  <definedNames>
    <definedName name="_xlnm.Print_Area" localSheetId="0">офис!$B$2:$K$34</definedName>
  </definedNames>
  <calcPr calcId="162913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L22" i="1"/>
  <c r="E22" i="1"/>
  <c r="D22" i="1"/>
  <c r="E21" i="1" l="1"/>
  <c r="F21" i="1"/>
  <c r="G21" i="1" s="1"/>
  <c r="H21" i="1" s="1"/>
  <c r="I21" i="1" s="1"/>
  <c r="J21" i="1" s="1"/>
  <c r="K21" i="1" s="1"/>
  <c r="L21" i="1" s="1"/>
  <c r="D21" i="1"/>
  <c r="E24" i="1" l="1"/>
  <c r="D24" i="1"/>
  <c r="C24" i="1"/>
  <c r="D23" i="1" l="1"/>
  <c r="E23" i="1" s="1"/>
  <c r="F23" i="1" s="1"/>
  <c r="G23" i="1" s="1"/>
  <c r="H23" i="1" s="1"/>
  <c r="I23" i="1" s="1"/>
  <c r="J23" i="1" s="1"/>
  <c r="K23" i="1" s="1"/>
  <c r="L23" i="1" s="1"/>
  <c r="L24" i="1" l="1"/>
  <c r="K24" i="1"/>
  <c r="J24" i="1"/>
  <c r="I24" i="1"/>
  <c r="H24" i="1"/>
  <c r="G24" i="1"/>
  <c r="F24" i="1"/>
  <c r="D7" i="1" l="1"/>
  <c r="C22" i="1" l="1"/>
  <c r="C21" i="1" l="1"/>
  <c r="C25" i="1" s="1"/>
  <c r="C5" i="1"/>
  <c r="C20" i="1" l="1"/>
  <c r="D25" i="1" l="1"/>
  <c r="D19" i="1"/>
  <c r="E19" i="1" s="1"/>
  <c r="F19" i="1" s="1"/>
  <c r="G19" i="1" s="1"/>
  <c r="H19" i="1" s="1"/>
  <c r="I19" i="1" s="1"/>
  <c r="J19" i="1" s="1"/>
  <c r="K19" i="1" l="1"/>
  <c r="L19" i="1" s="1"/>
  <c r="C26" i="1"/>
  <c r="C27" i="1"/>
  <c r="E25" i="1" l="1"/>
  <c r="F25" i="1"/>
  <c r="D27" i="1" l="1"/>
  <c r="G25" i="1" l="1"/>
  <c r="D26" i="1"/>
  <c r="H25" i="1" l="1"/>
  <c r="H26" i="1" s="1"/>
  <c r="G26" i="1"/>
  <c r="F26" i="1"/>
  <c r="E26" i="1"/>
  <c r="E27" i="1"/>
  <c r="F27" i="1" s="1"/>
  <c r="G27" i="1" s="1"/>
  <c r="H27" i="1" l="1"/>
  <c r="I25" i="1"/>
  <c r="I26" i="1" s="1"/>
  <c r="I27" i="1" l="1"/>
  <c r="J25" i="1"/>
  <c r="J26" i="1" s="1"/>
  <c r="J27" i="1" l="1"/>
  <c r="K25" i="1"/>
  <c r="K26" i="1" s="1"/>
  <c r="K27" i="1" l="1"/>
  <c r="C29" i="1" s="1"/>
  <c r="L25" i="1"/>
  <c r="L26" i="1" s="1"/>
  <c r="L27" i="1" l="1"/>
</calcChain>
</file>

<file path=xl/sharedStrings.xml><?xml version="1.0" encoding="utf-8"?>
<sst xmlns="http://schemas.openxmlformats.org/spreadsheetml/2006/main" count="31" uniqueCount="30">
  <si>
    <t>инвестиционные затраты</t>
  </si>
  <si>
    <t>площадь помещения</t>
  </si>
  <si>
    <t>стоимость покупки</t>
  </si>
  <si>
    <t>стоимость покупки, за 1 кв.м.</t>
  </si>
  <si>
    <t>ставки аренды (руб. за м2 в год):</t>
  </si>
  <si>
    <t>РЕНТНАЯ ДОХОДНОСТЬ</t>
  </si>
  <si>
    <t>арендатор</t>
  </si>
  <si>
    <t>операционная выручка (gross)</t>
  </si>
  <si>
    <t>на 1 год</t>
  </si>
  <si>
    <t>чистый операционный доход накопительным итогом</t>
  </si>
  <si>
    <t>- эксплуатационный платеж (+10%)</t>
  </si>
  <si>
    <t>- платеж за землю (+10%)</t>
  </si>
  <si>
    <t>- 2% налог на недвижимость (+10%)</t>
  </si>
  <si>
    <t>Характеристики помещения:</t>
  </si>
  <si>
    <t>индексация (% в год)</t>
  </si>
  <si>
    <t>период владения лет</t>
  </si>
  <si>
    <t>готового арендного бизнеса:</t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</si>
  <si>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год</t>
    </r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</si>
  <si>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месяц</t>
    </r>
  </si>
  <si>
    <t>Преимущества</t>
  </si>
  <si>
    <t>Свободный круглосуточный доступ в помещение</t>
  </si>
  <si>
    <t>Арендатор: офис</t>
  </si>
  <si>
    <t>Панорамное остекление</t>
  </si>
  <si>
    <t>Современная отделка в стиле loft</t>
  </si>
  <si>
    <t>Высота потолка: 3 м</t>
  </si>
  <si>
    <t>МАП</t>
  </si>
  <si>
    <t>3 этаж</t>
  </si>
  <si>
    <r>
      <rPr>
        <b/>
        <sz val="12"/>
        <color theme="1"/>
        <rFont val="Century Gothic"/>
        <family val="2"/>
        <charset val="204"/>
      </rPr>
      <t>Чистая окупаемость 
инвестиционного проекта,</t>
    </r>
    <r>
      <rPr>
        <sz val="10"/>
        <color theme="1"/>
        <rFont val="Century Gothic"/>
        <family val="2"/>
        <charset val="204"/>
      </rPr>
      <t xml:space="preserve"> лет</t>
    </r>
  </si>
  <si>
    <t>КДА - 11 месяцев</t>
  </si>
  <si>
    <t>Центр: Путь к миллиарду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</si>
</sst>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&quot;р.&quot;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rgb="FFEE1C24"/>
      <name val="Century Gothic"/>
      <family val="2"/>
      <charset val="204"/>
    </font>
    <font>
      <b/>
      <sz val="11"/>
      <color rgb="FF000000"/>
      <name val="Century Gothic"/>
      <family val="2"/>
      <charset val="204"/>
    </font>
    <font>
      <b/>
      <sz val="9"/>
      <color rgb="FF000000"/>
      <name val="Century Gothic"/>
      <family val="2"/>
      <charset val="204"/>
    </font>
    <font>
      <i/>
      <sz val="11"/>
      <color theme="1"/>
      <name val="Century Gothic"/>
      <family val="2"/>
      <charset val="204"/>
    </font>
    <font>
      <b/>
      <u/>
      <sz val="11"/>
      <color theme="1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11"/>
      <color rgb="FF000000"/>
      <name val="Century Gothic"/>
      <family val="2"/>
      <charset val="204"/>
    </font>
    <font>
      <b/>
      <sz val="12"/>
      <color rgb="FFEE1C24"/>
      <name val="Century Gothic"/>
      <family val="2"/>
      <charset val="204"/>
    </font>
    <font>
      <sz val="10"/>
      <color theme="0" tint="-0.499984740745262"/>
      <name val="Century Gothic"/>
      <family val="2"/>
      <charset val="204"/>
    </font>
    <font>
      <sz val="9"/>
      <color theme="0" tint="-0.499984740745262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65" fontId="15" fillId="0" borderId="7" xfId="0" applyNumberFormat="1" applyFont="1" applyBorder="1" applyAlignment="1">
      <alignment horizontal="center" vertical="center"/>
    </xf>
    <xf numFmtId="0" fontId="4" fillId="0" borderId="0" xfId="0" applyFont="1" applyFill="1"/>
    <xf numFmtId="0" fontId="16" fillId="0" borderId="0" xfId="0" applyFont="1"/>
    <xf numFmtId="14" fontId="4" fillId="0" borderId="0" xfId="0" applyNumberFormat="1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/>
    <xf numFmtId="166" fontId="12" fillId="0" borderId="5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3" fontId="9" fillId="3" borderId="1" xfId="0" applyNumberFormat="1" applyFont="1" applyFill="1" applyBorder="1" applyAlignment="1">
      <alignment horizontal="center"/>
    </xf>
    <xf numFmtId="166" fontId="12" fillId="3" borderId="5" xfId="0" applyNumberFormat="1" applyFont="1" applyFill="1" applyBorder="1" applyAlignment="1">
      <alignment horizontal="center" vertical="center"/>
    </xf>
    <xf numFmtId="49" fontId="20" fillId="0" borderId="2" xfId="0" applyNumberFormat="1" applyFont="1" applyBorder="1"/>
    <xf numFmtId="3" fontId="21" fillId="0" borderId="2" xfId="0" applyNumberFormat="1" applyFont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3" fontId="21" fillId="2" borderId="2" xfId="0" applyNumberFormat="1" applyFon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center"/>
    </xf>
    <xf numFmtId="49" fontId="20" fillId="0" borderId="1" xfId="0" applyNumberFormat="1" applyFont="1" applyBorder="1"/>
    <xf numFmtId="3" fontId="21" fillId="0" borderId="1" xfId="0" applyNumberFormat="1" applyFont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6" fontId="12" fillId="2" borderId="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6" fontId="12" fillId="0" borderId="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735527</xdr:colOff>
      <xdr:row>1</xdr:row>
      <xdr:rowOff>6473</xdr:rowOff>
    </xdr:from>
    <xdr:to>
      <xdr:col>12</xdr:col>
      <xdr:colOff>539748</xdr:colOff>
      <xdr:row>14</xdr:row>
      <xdr:rowOff>42334</xdr:rowOff>
    </xdr:to>
    <xdr:pic>
      <xdr:nvPicPr>
        <xdr:cNvPr id="14" name="Рисунок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93"/>
        <a:stretch/>
      </xdr:blipFill>
      <xdr:spPr bwMode="auto">
        <a:xfrm>
          <a:off x="5572110" y="196973"/>
          <a:ext cx="6926805" cy="2956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157239</xdr:colOff>
      <xdr:row>27</xdr:row>
      <xdr:rowOff>65316</xdr:rowOff>
    </xdr:from>
    <xdr:to>
      <xdr:col>10</xdr:col>
      <xdr:colOff>874653</xdr:colOff>
      <xdr:row>32</xdr:row>
      <xdr:rowOff>78167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989" y="7420733"/>
          <a:ext cx="3426747" cy="1441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95251</xdr:colOff>
      <xdr:row>27</xdr:row>
      <xdr:rowOff>108856</xdr:rowOff>
    </xdr:from>
    <xdr:to>
      <xdr:col>6</xdr:col>
      <xdr:colOff>804333</xdr:colOff>
      <xdr:row>31</xdr:row>
      <xdr:rowOff>60475</xdr:rowOff>
    </xdr:to>
    <xdr:pic>
      <xdr:nvPicPr>
        <xdr:cNvPr id="26" name="Рисунок 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6" t="5428"/>
        <a:stretch/>
      </xdr:blipFill>
      <xdr:spPr bwMode="auto">
        <a:xfrm>
          <a:off x="3810001" y="7464273"/>
          <a:ext cx="3471332" cy="116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867833</xdr:colOff>
      <xdr:row>7</xdr:row>
      <xdr:rowOff>74083</xdr:rowOff>
    </xdr:from>
    <xdr:to>
      <xdr:col>11</xdr:col>
      <xdr:colOff>0</xdr:colOff>
      <xdr:row>12</xdr:row>
      <xdr:rowOff>95250</xdr:rowOff>
    </xdr:to>
    <xdr:cxnSp macro="">
      <xdr:nvCxnSpPr>
        <xdr:cNvPr id="6" name="Прямая соединительная линия 5"/>
        <xdr:cNvCxnSpPr/>
      </xdr:nvCxnSpPr>
      <xdr:spPr>
        <a:xfrm>
          <a:off x="11123083" y="2550583"/>
          <a:ext cx="10584" cy="10795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338667</xdr:colOff>
      <xdr:row>9</xdr:row>
      <xdr:rowOff>21167</xdr:rowOff>
    </xdr:from>
    <xdr:to>
      <xdr:col>10</xdr:col>
      <xdr:colOff>338667</xdr:colOff>
      <xdr:row>12</xdr:row>
      <xdr:rowOff>95250</xdr:rowOff>
    </xdr:to>
    <xdr:cxnSp macro="">
      <xdr:nvCxnSpPr>
        <xdr:cNvPr id="13" name="Прямая соединительная линия 12"/>
        <xdr:cNvCxnSpPr/>
      </xdr:nvCxnSpPr>
      <xdr:spPr>
        <a:xfrm>
          <a:off x="10593917" y="2921000"/>
          <a:ext cx="0" cy="70908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825500</xdr:colOff>
      <xdr:row>7</xdr:row>
      <xdr:rowOff>0</xdr:rowOff>
    </xdr:from>
    <xdr:to>
      <xdr:col>9</xdr:col>
      <xdr:colOff>836084</xdr:colOff>
      <xdr:row>9</xdr:row>
      <xdr:rowOff>1</xdr:rowOff>
    </xdr:to>
    <xdr:cxnSp macro="">
      <xdr:nvCxnSpPr>
        <xdr:cNvPr id="15" name="Прямая соединительная линия 14"/>
        <xdr:cNvCxnSpPr/>
      </xdr:nvCxnSpPr>
      <xdr:spPr>
        <a:xfrm>
          <a:off x="10128250" y="2476500"/>
          <a:ext cx="10584" cy="42333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814917</xdr:colOff>
      <xdr:row>9</xdr:row>
      <xdr:rowOff>42333</xdr:rowOff>
    </xdr:from>
    <xdr:to>
      <xdr:col>10</xdr:col>
      <xdr:colOff>328084</xdr:colOff>
      <xdr:row>9</xdr:row>
      <xdr:rowOff>52917</xdr:rowOff>
    </xdr:to>
    <xdr:cxnSp macro="">
      <xdr:nvCxnSpPr>
        <xdr:cNvPr id="17" name="Прямая соединительная линия 16"/>
        <xdr:cNvCxnSpPr/>
      </xdr:nvCxnSpPr>
      <xdr:spPr>
        <a:xfrm>
          <a:off x="10117667" y="2942166"/>
          <a:ext cx="465667" cy="1058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7</xdr:row>
      <xdr:rowOff>63500</xdr:rowOff>
    </xdr:from>
    <xdr:to>
      <xdr:col>11</xdr:col>
      <xdr:colOff>0</xdr:colOff>
      <xdr:row>7</xdr:row>
      <xdr:rowOff>63500</xdr:rowOff>
    </xdr:to>
    <xdr:cxnSp macro="">
      <xdr:nvCxnSpPr>
        <xdr:cNvPr id="20" name="Прямая соединительная линия 19"/>
        <xdr:cNvCxnSpPr/>
      </xdr:nvCxnSpPr>
      <xdr:spPr>
        <a:xfrm>
          <a:off x="10318750" y="2719917"/>
          <a:ext cx="81491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321733</xdr:colOff>
      <xdr:row>12</xdr:row>
      <xdr:rowOff>120653</xdr:rowOff>
    </xdr:from>
    <xdr:to>
      <xdr:col>10</xdr:col>
      <xdr:colOff>867833</xdr:colOff>
      <xdr:row>12</xdr:row>
      <xdr:rowOff>137584</xdr:rowOff>
    </xdr:to>
    <xdr:cxnSp macro="">
      <xdr:nvCxnSpPr>
        <xdr:cNvPr id="22" name="Прямая соединительная линия 21"/>
        <xdr:cNvCxnSpPr/>
      </xdr:nvCxnSpPr>
      <xdr:spPr>
        <a:xfrm>
          <a:off x="10576983" y="3655486"/>
          <a:ext cx="546100" cy="169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846666</xdr:colOff>
      <xdr:row>7</xdr:row>
      <xdr:rowOff>10583</xdr:rowOff>
    </xdr:from>
    <xdr:to>
      <xdr:col>10</xdr:col>
      <xdr:colOff>84666</xdr:colOff>
      <xdr:row>7</xdr:row>
      <xdr:rowOff>10584</xdr:rowOff>
    </xdr:to>
    <xdr:cxnSp macro="">
      <xdr:nvCxnSpPr>
        <xdr:cNvPr id="28" name="Прямая соединительная линия 27"/>
        <xdr:cNvCxnSpPr/>
      </xdr:nvCxnSpPr>
      <xdr:spPr>
        <a:xfrm>
          <a:off x="10149416" y="2487083"/>
          <a:ext cx="190500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84667</xdr:colOff>
      <xdr:row>7</xdr:row>
      <xdr:rowOff>25400</xdr:rowOff>
    </xdr:from>
    <xdr:to>
      <xdr:col>10</xdr:col>
      <xdr:colOff>88899</xdr:colOff>
      <xdr:row>7</xdr:row>
      <xdr:rowOff>63500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10339917" y="2501900"/>
          <a:ext cx="4232" cy="381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showGridLines="0" tabSelected="1" zoomScale="90" zoomScaleNormal="90" workbookViewId="0">
      <selection activeCell="N20" sqref="N20"/>
    </sheetView>
  </sheetViews>
  <sheetFormatPr defaultRowHeight="15" x14ac:dyDescent="0.25"/>
  <cols>
    <col min="1" max="1" width="3.7109375" customWidth="1"/>
    <col min="2" max="2" width="36.28515625" customWidth="1"/>
    <col min="3" max="3" width="17.85546875" customWidth="1"/>
    <col min="4" max="4" width="14.5703125" customWidth="1"/>
    <col min="5" max="5" width="13.140625" bestFit="1" customWidth="1"/>
    <col min="6" max="6" width="13.5703125" customWidth="1"/>
    <col min="7" max="7" width="13.85546875" customWidth="1"/>
    <col min="8" max="8" width="13" customWidth="1"/>
    <col min="9" max="9" width="13.28515625" customWidth="1"/>
    <col min="10" max="10" width="14.28515625" customWidth="1"/>
    <col min="11" max="11" width="13.140625" customWidth="1"/>
    <col min="12" max="12" width="12.42578125" customWidth="1"/>
  </cols>
  <sheetData>
    <row r="1" spans="2:18" x14ac:dyDescent="0.25">
      <c r="H1" t="s">
        <v>26</v>
      </c>
    </row>
    <row r="2" spans="2:18" ht="30" x14ac:dyDescent="0.3">
      <c r="B2" s="4" t="s">
        <v>6</v>
      </c>
      <c r="C2" s="5" t="s">
        <v>29</v>
      </c>
      <c r="D2" s="6"/>
      <c r="E2" s="6"/>
      <c r="F2" s="6"/>
      <c r="G2" s="6"/>
      <c r="H2" s="38" t="s">
        <v>26</v>
      </c>
      <c r="J2" s="6"/>
      <c r="K2" s="6"/>
    </row>
    <row r="3" spans="2:18" ht="16.5" x14ac:dyDescent="0.3">
      <c r="B3" s="4" t="s">
        <v>1</v>
      </c>
      <c r="C3" s="8">
        <v>143.6</v>
      </c>
      <c r="E3" s="6"/>
      <c r="F3" s="6"/>
      <c r="G3" s="6"/>
      <c r="H3" s="6"/>
      <c r="I3" s="6"/>
      <c r="J3" s="6"/>
      <c r="K3" s="6"/>
    </row>
    <row r="4" spans="2:18" ht="16.5" x14ac:dyDescent="0.3">
      <c r="B4" s="4" t="s">
        <v>2</v>
      </c>
      <c r="C4" s="9">
        <v>22832400</v>
      </c>
      <c r="D4" s="37"/>
      <c r="E4" s="6"/>
      <c r="F4" s="6"/>
      <c r="G4" s="6"/>
      <c r="H4" s="6"/>
      <c r="I4" s="10"/>
      <c r="J4" s="6"/>
      <c r="K4" s="6"/>
      <c r="R4" s="3"/>
    </row>
    <row r="5" spans="2:18" ht="16.5" x14ac:dyDescent="0.3">
      <c r="B5" s="4" t="s">
        <v>3</v>
      </c>
      <c r="C5" s="9">
        <f>C4/C3</f>
        <v>159000</v>
      </c>
      <c r="E5" s="6"/>
      <c r="F5" s="6"/>
      <c r="G5" s="6"/>
      <c r="H5" s="6"/>
      <c r="I5" s="6"/>
      <c r="J5" s="6"/>
      <c r="K5" s="6"/>
    </row>
    <row r="6" spans="2:18" ht="16.5" x14ac:dyDescent="0.3">
      <c r="B6" s="4" t="s">
        <v>4</v>
      </c>
      <c r="C6" s="11"/>
      <c r="D6" s="59" t="s">
        <v>25</v>
      </c>
      <c r="E6" s="6"/>
      <c r="F6" s="6"/>
      <c r="G6" s="6"/>
      <c r="H6" s="6"/>
      <c r="I6" s="6"/>
      <c r="J6" s="6"/>
      <c r="K6" s="6"/>
    </row>
    <row r="7" spans="2:18" ht="16.5" x14ac:dyDescent="0.3">
      <c r="B7" s="12" t="s">
        <v>8</v>
      </c>
      <c r="C7" s="13">
        <v>20056</v>
      </c>
      <c r="D7" s="60">
        <f>C7*$C$3/12</f>
        <v>240003.46666666667</v>
      </c>
      <c r="E7" s="6"/>
      <c r="F7" s="6"/>
      <c r="G7" s="6"/>
      <c r="H7" s="6"/>
      <c r="I7" s="6"/>
      <c r="J7" s="6"/>
      <c r="K7" s="6"/>
    </row>
    <row r="8" spans="2:18" ht="16.5" x14ac:dyDescent="0.3">
      <c r="B8" s="4" t="s">
        <v>14</v>
      </c>
      <c r="C8" s="15">
        <v>0.05</v>
      </c>
      <c r="E8" s="6"/>
      <c r="F8" s="14"/>
      <c r="G8" s="6"/>
      <c r="H8" s="6"/>
      <c r="I8" s="6"/>
      <c r="J8" s="6"/>
      <c r="K8" s="6"/>
    </row>
    <row r="9" spans="2:18" ht="16.5" x14ac:dyDescent="0.3">
      <c r="B9" s="37" t="s">
        <v>19</v>
      </c>
      <c r="C9" s="6"/>
      <c r="E9" s="6"/>
      <c r="F9" s="6"/>
      <c r="G9" s="6"/>
      <c r="H9" s="6"/>
      <c r="I9" s="6"/>
      <c r="J9" s="6"/>
      <c r="K9" s="6"/>
    </row>
    <row r="10" spans="2:18" ht="16.5" x14ac:dyDescent="0.3">
      <c r="B10" s="37" t="s">
        <v>16</v>
      </c>
      <c r="C10" s="6"/>
      <c r="D10" s="36"/>
      <c r="E10" s="6"/>
      <c r="F10" s="6"/>
      <c r="G10" s="6"/>
      <c r="H10" s="6"/>
      <c r="I10" s="6"/>
      <c r="J10" s="6"/>
      <c r="K10" s="6"/>
    </row>
    <row r="11" spans="2:18" ht="16.5" x14ac:dyDescent="0.3">
      <c r="B11" s="36" t="s">
        <v>21</v>
      </c>
      <c r="C11" s="6"/>
      <c r="D11" s="36"/>
      <c r="E11" s="6"/>
      <c r="F11" s="6"/>
      <c r="G11" s="6"/>
      <c r="H11" s="6"/>
      <c r="I11" s="6"/>
      <c r="J11" s="6"/>
      <c r="K11" s="6"/>
    </row>
    <row r="12" spans="2:18" ht="16.5" x14ac:dyDescent="0.3">
      <c r="B12" s="36" t="s">
        <v>28</v>
      </c>
      <c r="C12" s="6"/>
      <c r="D12" s="36"/>
      <c r="E12" s="6"/>
      <c r="F12" s="6"/>
      <c r="G12" s="6"/>
      <c r="H12" s="6"/>
      <c r="I12" s="6"/>
      <c r="J12" s="6"/>
      <c r="K12" s="6"/>
    </row>
    <row r="13" spans="2:18" ht="16.5" x14ac:dyDescent="0.3">
      <c r="B13" s="37" t="s">
        <v>13</v>
      </c>
      <c r="C13" s="6"/>
      <c r="D13" s="36"/>
      <c r="E13" s="6"/>
      <c r="F13" s="6"/>
      <c r="G13" s="6"/>
      <c r="H13" s="6"/>
      <c r="I13" s="6"/>
      <c r="J13" s="6"/>
      <c r="K13" s="6"/>
    </row>
    <row r="14" spans="2:18" ht="16.5" x14ac:dyDescent="0.3">
      <c r="B14" s="36" t="s">
        <v>20</v>
      </c>
      <c r="C14" s="6"/>
      <c r="D14" s="36"/>
      <c r="E14" s="6"/>
      <c r="F14" s="6"/>
      <c r="G14" s="6"/>
      <c r="H14" s="6"/>
      <c r="I14" s="6"/>
      <c r="J14" s="6"/>
      <c r="K14" s="6"/>
    </row>
    <row r="15" spans="2:18" ht="16.5" x14ac:dyDescent="0.3">
      <c r="B15" s="36" t="s">
        <v>23</v>
      </c>
      <c r="C15" s="6"/>
      <c r="D15" s="36"/>
      <c r="E15" s="6"/>
      <c r="F15" s="6"/>
      <c r="G15" s="6"/>
      <c r="H15" s="6"/>
      <c r="I15" s="6"/>
      <c r="J15" s="6"/>
      <c r="K15" s="6"/>
    </row>
    <row r="16" spans="2:18" ht="16.5" x14ac:dyDescent="0.3">
      <c r="B16" s="36" t="s">
        <v>22</v>
      </c>
      <c r="C16" s="6"/>
      <c r="D16" s="36"/>
      <c r="E16" s="6"/>
      <c r="F16" s="6"/>
      <c r="G16" s="6"/>
      <c r="H16" s="6"/>
      <c r="I16" s="6"/>
      <c r="J16" s="6"/>
      <c r="K16" s="6"/>
    </row>
    <row r="17" spans="2:13" ht="16.5" x14ac:dyDescent="0.3">
      <c r="B17" s="36" t="s">
        <v>24</v>
      </c>
      <c r="C17" s="6"/>
      <c r="D17" s="36"/>
      <c r="E17" s="6"/>
      <c r="F17" s="6"/>
      <c r="G17" s="6"/>
      <c r="H17" s="6"/>
      <c r="I17" s="6"/>
      <c r="J17" s="6"/>
      <c r="K17" s="6"/>
    </row>
    <row r="18" spans="2:13" ht="16.5" x14ac:dyDescent="0.3">
      <c r="B18" s="7" t="s">
        <v>5</v>
      </c>
      <c r="C18" s="6"/>
      <c r="D18" s="6"/>
      <c r="E18" s="6"/>
      <c r="F18" s="6"/>
      <c r="G18" s="6"/>
      <c r="H18" s="6"/>
      <c r="I18" s="6"/>
      <c r="J18" s="6"/>
      <c r="K18" s="6"/>
    </row>
    <row r="19" spans="2:13" ht="16.5" x14ac:dyDescent="0.3">
      <c r="B19" s="54" t="s">
        <v>15</v>
      </c>
      <c r="C19" s="16">
        <v>1</v>
      </c>
      <c r="D19" s="16">
        <f>1+C19</f>
        <v>2</v>
      </c>
      <c r="E19" s="16">
        <f t="shared" ref="E19:J19" si="0">1+D19</f>
        <v>3</v>
      </c>
      <c r="F19" s="16">
        <f t="shared" si="0"/>
        <v>4</v>
      </c>
      <c r="G19" s="16">
        <f t="shared" si="0"/>
        <v>5</v>
      </c>
      <c r="H19" s="16">
        <f t="shared" si="0"/>
        <v>6</v>
      </c>
      <c r="I19" s="17">
        <f t="shared" si="0"/>
        <v>7</v>
      </c>
      <c r="J19" s="68">
        <f t="shared" si="0"/>
        <v>8</v>
      </c>
      <c r="K19" s="40">
        <f t="shared" ref="K19:L19" si="1">1+J19</f>
        <v>9</v>
      </c>
      <c r="L19" s="40">
        <f t="shared" si="1"/>
        <v>10</v>
      </c>
    </row>
    <row r="20" spans="2:13" ht="16.5" x14ac:dyDescent="0.3">
      <c r="B20" s="54" t="s">
        <v>0</v>
      </c>
      <c r="C20" s="18">
        <f>-C4</f>
        <v>-22832400</v>
      </c>
      <c r="D20" s="19"/>
      <c r="E20" s="19"/>
      <c r="F20" s="19"/>
      <c r="G20" s="20"/>
      <c r="H20" s="20"/>
      <c r="I20" s="21"/>
      <c r="J20" s="69"/>
      <c r="K20" s="41"/>
      <c r="L20" s="41"/>
    </row>
    <row r="21" spans="2:13" x14ac:dyDescent="0.25">
      <c r="B21" s="54" t="s">
        <v>7</v>
      </c>
      <c r="C21" s="22">
        <f>C3*C7</f>
        <v>2880041.6</v>
      </c>
      <c r="D21" s="22">
        <f>C21*1.05</f>
        <v>3024043.68</v>
      </c>
      <c r="E21" s="22">
        <f t="shared" ref="E21:L22" si="2">D21*1.05</f>
        <v>3175245.8640000005</v>
      </c>
      <c r="F21" s="22">
        <f t="shared" si="2"/>
        <v>3334008.1572000007</v>
      </c>
      <c r="G21" s="22">
        <f t="shared" si="2"/>
        <v>3500708.5650600009</v>
      </c>
      <c r="H21" s="23">
        <f t="shared" si="2"/>
        <v>3675743.993313001</v>
      </c>
      <c r="I21" s="24">
        <f t="shared" si="2"/>
        <v>3859531.1929786513</v>
      </c>
      <c r="J21" s="23">
        <f t="shared" si="2"/>
        <v>4052507.7526275842</v>
      </c>
      <c r="K21" s="42">
        <f t="shared" si="2"/>
        <v>4255133.1402589632</v>
      </c>
      <c r="L21" s="42">
        <f t="shared" si="2"/>
        <v>4467889.797271912</v>
      </c>
    </row>
    <row r="22" spans="2:13" ht="15.75" x14ac:dyDescent="0.3">
      <c r="B22" s="44" t="s">
        <v>10</v>
      </c>
      <c r="C22" s="45">
        <f>-2100*C3</f>
        <v>-301560</v>
      </c>
      <c r="D22" s="45">
        <f>C22*1.05</f>
        <v>-316638</v>
      </c>
      <c r="E22" s="45">
        <f>D22*1.05</f>
        <v>-332469.90000000002</v>
      </c>
      <c r="F22" s="45">
        <f t="shared" si="2"/>
        <v>-349093.39500000002</v>
      </c>
      <c r="G22" s="45">
        <f t="shared" si="2"/>
        <v>-366548.06475000002</v>
      </c>
      <c r="H22" s="45">
        <f t="shared" si="2"/>
        <v>-384875.46798750001</v>
      </c>
      <c r="I22" s="45">
        <f t="shared" si="2"/>
        <v>-404119.24138687504</v>
      </c>
      <c r="J22" s="46">
        <f t="shared" si="2"/>
        <v>-424325.20345621882</v>
      </c>
      <c r="K22" s="48">
        <f t="shared" si="2"/>
        <v>-445541.46362902981</v>
      </c>
      <c r="L22" s="48">
        <f t="shared" si="2"/>
        <v>-467818.53681048134</v>
      </c>
      <c r="M22" s="1"/>
    </row>
    <row r="23" spans="2:13" ht="15.75" x14ac:dyDescent="0.3">
      <c r="B23" s="44" t="s">
        <v>11</v>
      </c>
      <c r="C23" s="45">
        <v>-39633</v>
      </c>
      <c r="D23" s="45">
        <f>C23*1.05</f>
        <v>-41614.65</v>
      </c>
      <c r="E23" s="45">
        <f t="shared" ref="E23:L23" si="3">D23*1.05</f>
        <v>-43695.382500000007</v>
      </c>
      <c r="F23" s="45">
        <f t="shared" si="3"/>
        <v>-45880.151625000006</v>
      </c>
      <c r="G23" s="45">
        <f t="shared" si="3"/>
        <v>-48174.159206250006</v>
      </c>
      <c r="H23" s="46">
        <f t="shared" si="3"/>
        <v>-50582.867166562508</v>
      </c>
      <c r="I23" s="47">
        <f t="shared" si="3"/>
        <v>-53112.010524890633</v>
      </c>
      <c r="J23" s="46">
        <f t="shared" si="3"/>
        <v>-55767.611051135165</v>
      </c>
      <c r="K23" s="48">
        <f t="shared" si="3"/>
        <v>-58555.991603691924</v>
      </c>
      <c r="L23" s="48">
        <f t="shared" si="3"/>
        <v>-61483.791183876521</v>
      </c>
    </row>
    <row r="24" spans="2:13" ht="15.75" x14ac:dyDescent="0.3">
      <c r="B24" s="49" t="s">
        <v>12</v>
      </c>
      <c r="C24" s="45">
        <f>-9934055*0.016</f>
        <v>-158944.88</v>
      </c>
      <c r="D24" s="50">
        <f>-9934055*0.018</f>
        <v>-178812.99</v>
      </c>
      <c r="E24" s="50">
        <f>-9934055*0.02</f>
        <v>-198681.1</v>
      </c>
      <c r="F24" s="50">
        <f t="shared" ref="F24:L24" si="4">-9934055*0.02</f>
        <v>-198681.1</v>
      </c>
      <c r="G24" s="50">
        <f t="shared" si="4"/>
        <v>-198681.1</v>
      </c>
      <c r="H24" s="51">
        <f t="shared" si="4"/>
        <v>-198681.1</v>
      </c>
      <c r="I24" s="52">
        <f t="shared" si="4"/>
        <v>-198681.1</v>
      </c>
      <c r="J24" s="51">
        <f t="shared" si="4"/>
        <v>-198681.1</v>
      </c>
      <c r="K24" s="53">
        <f t="shared" si="4"/>
        <v>-198681.1</v>
      </c>
      <c r="L24" s="53">
        <f t="shared" si="4"/>
        <v>-198681.1</v>
      </c>
    </row>
    <row r="25" spans="2:13" ht="15.75" thickBot="1" x14ac:dyDescent="0.3">
      <c r="B25" s="55" t="s">
        <v>17</v>
      </c>
      <c r="C25" s="61">
        <f>SUM(C21:C24)</f>
        <v>2379903.7200000002</v>
      </c>
      <c r="D25" s="61">
        <f t="shared" ref="D25:L25" si="5">SUM(D21:D24)</f>
        <v>2486978.04</v>
      </c>
      <c r="E25" s="61">
        <f t="shared" si="5"/>
        <v>2600399.4815000007</v>
      </c>
      <c r="F25" s="61">
        <f t="shared" si="5"/>
        <v>2740353.5105750007</v>
      </c>
      <c r="G25" s="61">
        <f t="shared" si="5"/>
        <v>2887305.2411037507</v>
      </c>
      <c r="H25" s="62">
        <f t="shared" si="5"/>
        <v>3041604.5581589383</v>
      </c>
      <c r="I25" s="63">
        <f t="shared" si="5"/>
        <v>3203618.8410668853</v>
      </c>
      <c r="J25" s="62">
        <f t="shared" si="5"/>
        <v>3373733.83812023</v>
      </c>
      <c r="K25" s="64">
        <f t="shared" si="5"/>
        <v>3552354.5850262414</v>
      </c>
      <c r="L25" s="64">
        <f t="shared" si="5"/>
        <v>3739906.3692775541</v>
      </c>
    </row>
    <row r="26" spans="2:13" ht="15.75" thickBot="1" x14ac:dyDescent="0.3">
      <c r="B26" s="56" t="s">
        <v>18</v>
      </c>
      <c r="C26" s="39">
        <f>C25/12</f>
        <v>198325.31000000003</v>
      </c>
      <c r="D26" s="39">
        <f>D25/12</f>
        <v>207248.17</v>
      </c>
      <c r="E26" s="39">
        <f t="shared" ref="E26:J26" si="6">E25/12</f>
        <v>216699.95679166671</v>
      </c>
      <c r="F26" s="39">
        <f t="shared" si="6"/>
        <v>228362.79254791673</v>
      </c>
      <c r="G26" s="39">
        <f t="shared" si="6"/>
        <v>240608.77009197921</v>
      </c>
      <c r="H26" s="39">
        <f t="shared" si="6"/>
        <v>253467.04651324486</v>
      </c>
      <c r="I26" s="58">
        <f t="shared" si="6"/>
        <v>266968.23675557377</v>
      </c>
      <c r="J26" s="70">
        <f t="shared" si="6"/>
        <v>281144.48651001917</v>
      </c>
      <c r="K26" s="43">
        <f t="shared" ref="K26" si="7">K25/12</f>
        <v>296029.54875218676</v>
      </c>
      <c r="L26" s="43">
        <f t="shared" ref="L26" si="8">L25/12</f>
        <v>311658.86410646286</v>
      </c>
    </row>
    <row r="27" spans="2:13" ht="28.5" x14ac:dyDescent="0.25">
      <c r="B27" s="57" t="s">
        <v>9</v>
      </c>
      <c r="C27" s="65">
        <f>C20+C25</f>
        <v>-20452496.280000001</v>
      </c>
      <c r="D27" s="65">
        <f>C27+D25</f>
        <v>-17965518.240000002</v>
      </c>
      <c r="E27" s="65">
        <f t="shared" ref="E27:L27" si="9">D27+E25</f>
        <v>-15365118.758500002</v>
      </c>
      <c r="F27" s="65">
        <f t="shared" si="9"/>
        <v>-12624765.247925002</v>
      </c>
      <c r="G27" s="65">
        <f t="shared" si="9"/>
        <v>-9737460.0068212524</v>
      </c>
      <c r="H27" s="66">
        <f t="shared" si="9"/>
        <v>-6695855.4486623146</v>
      </c>
      <c r="I27" s="67">
        <f t="shared" si="9"/>
        <v>-3492236.6075954293</v>
      </c>
      <c r="J27" s="71">
        <f t="shared" si="9"/>
        <v>-118502.76947519928</v>
      </c>
      <c r="K27" s="72">
        <f t="shared" si="9"/>
        <v>3433851.8155510421</v>
      </c>
      <c r="L27" s="72">
        <f t="shared" si="9"/>
        <v>7173758.1848285962</v>
      </c>
    </row>
    <row r="28" spans="2:13" ht="17.25" thickBot="1" x14ac:dyDescent="0.35">
      <c r="B28" s="25"/>
      <c r="C28" s="26"/>
      <c r="D28" s="27"/>
      <c r="E28" s="28"/>
      <c r="F28" s="28"/>
      <c r="G28" s="28"/>
      <c r="H28" s="28"/>
      <c r="I28" s="29"/>
      <c r="J28" s="29"/>
      <c r="K28" s="28"/>
    </row>
    <row r="29" spans="2:13" ht="45" thickBot="1" x14ac:dyDescent="0.35">
      <c r="B29" s="30" t="s">
        <v>27</v>
      </c>
      <c r="C29" s="31">
        <f>J19+(1-K27/K25)</f>
        <v>8.033358936063058</v>
      </c>
      <c r="D29" s="6"/>
      <c r="E29" s="6"/>
      <c r="F29" s="6"/>
      <c r="G29" s="6"/>
      <c r="H29" s="6"/>
      <c r="I29" s="32"/>
      <c r="J29" s="6"/>
      <c r="K29" s="6"/>
    </row>
    <row r="30" spans="2:13" ht="16.5" x14ac:dyDescent="0.3">
      <c r="B30" s="25"/>
      <c r="C30" s="26"/>
      <c r="D30" s="27"/>
      <c r="E30" s="28"/>
      <c r="F30" s="28"/>
      <c r="G30" s="28"/>
      <c r="H30" s="28"/>
      <c r="I30" s="29"/>
      <c r="J30" s="29"/>
      <c r="K30" s="28"/>
    </row>
    <row r="31" spans="2:13" ht="16.5" x14ac:dyDescent="0.3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3" ht="16.5" x14ac:dyDescent="0.3">
      <c r="B32" s="33"/>
      <c r="C32" s="6"/>
      <c r="D32" s="6"/>
      <c r="E32" s="6"/>
      <c r="F32" s="34"/>
      <c r="G32" s="6"/>
      <c r="H32" s="6"/>
      <c r="I32" s="6"/>
      <c r="J32" s="6"/>
      <c r="K32" s="6"/>
    </row>
    <row r="33" spans="2:11" ht="16.5" x14ac:dyDescent="0.3">
      <c r="B33" s="35"/>
      <c r="C33" s="6"/>
      <c r="D33" s="6"/>
      <c r="E33" s="6"/>
      <c r="F33" s="34"/>
      <c r="G33" s="6"/>
      <c r="H33" s="6"/>
      <c r="I33" s="6"/>
      <c r="J33" s="6"/>
      <c r="K33" s="6"/>
    </row>
    <row r="34" spans="2:11" x14ac:dyDescent="0.25">
      <c r="B34" s="2"/>
    </row>
  </sheetData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офис</vt:lpstr>
      <vt:lpstr>офис!Область_печати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Tatarinov</dc:creator>
  <cp:lastModifiedBy>Корсаков Иван</cp:lastModifiedBy>
  <cp:lastPrinted>2018-04-11T10:08:28Z</cp:lastPrinted>
  <dcterms:created xsi:type="dcterms:W3CDTF">2014-09-11T10:45:53Z</dcterms:created>
  <dcterms:modified xsi:type="dcterms:W3CDTF">2018-11-23T08:22:50Z</dcterms:modified>
</cp:coreProperties>
</file>